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activeTab="3"/>
  </bookViews>
  <sheets>
    <sheet name="Que1" sheetId="1" r:id="rId1"/>
    <sheet name="Que2" sheetId="2" r:id="rId2"/>
    <sheet name="Que3" sheetId="3" r:id="rId3"/>
    <sheet name="Que4" sheetId="4" r:id="rId4"/>
  </sheets>
  <definedNames>
    <definedName name="solver_eng" localSheetId="3" hidden="1">1</definedName>
    <definedName name="solver_neg" localSheetId="3" hidden="1">1</definedName>
    <definedName name="solver_num" localSheetId="3" hidden="1">0</definedName>
    <definedName name="solver_opt" localSheetId="3" hidden="1">'Que4'!$C$7</definedName>
    <definedName name="solver_typ" localSheetId="3" hidden="1">1</definedName>
    <definedName name="solver_val" localSheetId="3" hidden="1">0</definedName>
    <definedName name="solver_ver" localSheetId="3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4" l="1"/>
  <c r="C5" i="4" l="1"/>
  <c r="C11" i="4"/>
  <c r="D11" i="4" s="1"/>
  <c r="C8" i="4"/>
  <c r="C39" i="3"/>
  <c r="D39" i="3"/>
  <c r="E39" i="3" s="1"/>
  <c r="C40" i="3" s="1"/>
  <c r="C5" i="3"/>
  <c r="C7" i="3" s="1"/>
  <c r="C8" i="3" s="1"/>
  <c r="C11" i="3"/>
  <c r="C8" i="2"/>
  <c r="C5" i="2"/>
  <c r="C3" i="2"/>
  <c r="C11" i="2"/>
  <c r="C7" i="1"/>
  <c r="E12" i="1"/>
  <c r="D12" i="1"/>
  <c r="E11" i="1"/>
  <c r="D11" i="1"/>
  <c r="C11" i="1"/>
  <c r="C5" i="1"/>
  <c r="C3" i="1"/>
  <c r="C8" i="1"/>
  <c r="E11" i="4" l="1"/>
  <c r="C12" i="4" s="1"/>
  <c r="D40" i="3"/>
  <c r="E40" i="3"/>
  <c r="C41" i="3" s="1"/>
  <c r="D11" i="3"/>
  <c r="E11" i="3"/>
  <c r="C12" i="3" s="1"/>
  <c r="C7" i="2"/>
  <c r="D11" i="2"/>
  <c r="E11" i="2" s="1"/>
  <c r="C12" i="2" s="1"/>
  <c r="D12" i="4" l="1"/>
  <c r="E12" i="4" s="1"/>
  <c r="C13" i="4" s="1"/>
  <c r="D41" i="3"/>
  <c r="E41" i="3" s="1"/>
  <c r="C42" i="3" s="1"/>
  <c r="D12" i="3"/>
  <c r="E12" i="3" s="1"/>
  <c r="C13" i="3" s="1"/>
  <c r="D12" i="2"/>
  <c r="E12" i="2" s="1"/>
  <c r="C13" i="2" s="1"/>
  <c r="D13" i="4" l="1"/>
  <c r="E13" i="4" s="1"/>
  <c r="C14" i="4" s="1"/>
  <c r="D42" i="3"/>
  <c r="E42" i="3"/>
  <c r="C43" i="3" s="1"/>
  <c r="D13" i="3"/>
  <c r="E13" i="3" s="1"/>
  <c r="C14" i="3" s="1"/>
  <c r="D13" i="2"/>
  <c r="E13" i="2" s="1"/>
  <c r="C14" i="2" s="1"/>
  <c r="D14" i="4" l="1"/>
  <c r="E14" i="4" s="1"/>
  <c r="C15" i="4" s="1"/>
  <c r="D43" i="3"/>
  <c r="E43" i="3" s="1"/>
  <c r="C44" i="3" s="1"/>
  <c r="D14" i="3"/>
  <c r="E14" i="3" s="1"/>
  <c r="C15" i="3" s="1"/>
  <c r="D14" i="2"/>
  <c r="E14" i="2" s="1"/>
  <c r="C15" i="2" s="1"/>
  <c r="D15" i="4" l="1"/>
  <c r="E15" i="4" s="1"/>
  <c r="C16" i="4" s="1"/>
  <c r="D44" i="3"/>
  <c r="E44" i="3"/>
  <c r="C45" i="3" s="1"/>
  <c r="D15" i="3"/>
  <c r="E15" i="3"/>
  <c r="C16" i="3" s="1"/>
  <c r="D15" i="2"/>
  <c r="E15" i="2" s="1"/>
  <c r="C16" i="2" s="1"/>
  <c r="D16" i="4" l="1"/>
  <c r="E16" i="4"/>
  <c r="C17" i="4" s="1"/>
  <c r="D45" i="3"/>
  <c r="E45" i="3" s="1"/>
  <c r="C46" i="3" s="1"/>
  <c r="D16" i="3"/>
  <c r="E16" i="3" s="1"/>
  <c r="C17" i="3" s="1"/>
  <c r="D16" i="2"/>
  <c r="E16" i="2" s="1"/>
  <c r="C17" i="2" s="1"/>
  <c r="D17" i="4" l="1"/>
  <c r="E17" i="4" s="1"/>
  <c r="C18" i="4" s="1"/>
  <c r="D46" i="3"/>
  <c r="E46" i="3"/>
  <c r="C47" i="3" s="1"/>
  <c r="D17" i="3"/>
  <c r="E17" i="3"/>
  <c r="C18" i="3" s="1"/>
  <c r="D17" i="2"/>
  <c r="E17" i="2" s="1"/>
  <c r="C18" i="2" s="1"/>
  <c r="D18" i="2" s="1"/>
  <c r="E18" i="2" s="1"/>
  <c r="C19" i="2" s="1"/>
  <c r="D18" i="4" l="1"/>
  <c r="E18" i="4" s="1"/>
  <c r="C19" i="4" s="1"/>
  <c r="D47" i="3"/>
  <c r="E47" i="3" s="1"/>
  <c r="C48" i="3" s="1"/>
  <c r="D18" i="3"/>
  <c r="E18" i="3" s="1"/>
  <c r="C19" i="3" s="1"/>
  <c r="D19" i="2"/>
  <c r="E19" i="2" s="1"/>
  <c r="C20" i="2" s="1"/>
  <c r="D19" i="4" l="1"/>
  <c r="E19" i="4" s="1"/>
  <c r="C20" i="4" s="1"/>
  <c r="D48" i="3"/>
  <c r="E48" i="3"/>
  <c r="C49" i="3" s="1"/>
  <c r="D19" i="3"/>
  <c r="E19" i="3"/>
  <c r="C20" i="3" s="1"/>
  <c r="D20" i="2"/>
  <c r="E20" i="2" s="1"/>
  <c r="C21" i="2" s="1"/>
  <c r="D20" i="4" l="1"/>
  <c r="E20" i="4"/>
  <c r="C21" i="4" s="1"/>
  <c r="D49" i="3"/>
  <c r="E49" i="3" s="1"/>
  <c r="C50" i="3" s="1"/>
  <c r="D20" i="3"/>
  <c r="E20" i="3" s="1"/>
  <c r="C21" i="3" s="1"/>
  <c r="D21" i="2"/>
  <c r="E21" i="2" s="1"/>
  <c r="C22" i="2" s="1"/>
  <c r="D21" i="4" l="1"/>
  <c r="E21" i="4" s="1"/>
  <c r="C22" i="4" s="1"/>
  <c r="D50" i="3"/>
  <c r="E50" i="3"/>
  <c r="C51" i="3" s="1"/>
  <c r="D21" i="3"/>
  <c r="E21" i="3"/>
  <c r="C22" i="3" s="1"/>
  <c r="D22" i="2"/>
  <c r="E22" i="2" s="1"/>
  <c r="C23" i="2" s="1"/>
  <c r="D22" i="4" l="1"/>
  <c r="E22" i="4"/>
  <c r="C23" i="4" s="1"/>
  <c r="D51" i="3"/>
  <c r="E51" i="3" s="1"/>
  <c r="C52" i="3" s="1"/>
  <c r="D22" i="3"/>
  <c r="E22" i="3" s="1"/>
  <c r="C23" i="3" s="1"/>
  <c r="D23" i="2"/>
  <c r="E23" i="2" s="1"/>
  <c r="C24" i="2" s="1"/>
  <c r="D23" i="4" l="1"/>
  <c r="E23" i="4" s="1"/>
  <c r="C24" i="4" s="1"/>
  <c r="D52" i="3"/>
  <c r="E52" i="3"/>
  <c r="C53" i="3" s="1"/>
  <c r="D23" i="3"/>
  <c r="E23" i="3"/>
  <c r="C24" i="3" s="1"/>
  <c r="D24" i="2"/>
  <c r="E24" i="2" s="1"/>
  <c r="C25" i="2" s="1"/>
  <c r="D24" i="4" l="1"/>
  <c r="E24" i="4"/>
  <c r="C25" i="4" s="1"/>
  <c r="D53" i="3"/>
  <c r="E53" i="3" s="1"/>
  <c r="C54" i="3" s="1"/>
  <c r="D24" i="3"/>
  <c r="E24" i="3" s="1"/>
  <c r="C25" i="3" s="1"/>
  <c r="D25" i="2"/>
  <c r="E25" i="2" s="1"/>
  <c r="C26" i="2" s="1"/>
  <c r="D26" i="2" s="1"/>
  <c r="E26" i="2" s="1"/>
  <c r="C27" i="2" s="1"/>
  <c r="D27" i="2" s="1"/>
  <c r="E27" i="2" s="1"/>
  <c r="C28" i="2" s="1"/>
  <c r="D25" i="4" l="1"/>
  <c r="E25" i="4" s="1"/>
  <c r="C26" i="4" s="1"/>
  <c r="D54" i="3"/>
  <c r="E54" i="3"/>
  <c r="C55" i="3" s="1"/>
  <c r="D25" i="3"/>
  <c r="E25" i="3"/>
  <c r="C26" i="3" s="1"/>
  <c r="D28" i="2"/>
  <c r="E28" i="2" s="1"/>
  <c r="C29" i="2" s="1"/>
  <c r="D26" i="4" l="1"/>
  <c r="E26" i="4"/>
  <c r="C27" i="4" s="1"/>
  <c r="D55" i="3"/>
  <c r="E55" i="3" s="1"/>
  <c r="C56" i="3" s="1"/>
  <c r="D26" i="3"/>
  <c r="E26" i="3" s="1"/>
  <c r="C27" i="3" s="1"/>
  <c r="D29" i="2"/>
  <c r="E29" i="2" s="1"/>
  <c r="C30" i="2" s="1"/>
  <c r="D27" i="4" l="1"/>
  <c r="E27" i="4" s="1"/>
  <c r="C28" i="4" s="1"/>
  <c r="D56" i="3"/>
  <c r="E56" i="3"/>
  <c r="C57" i="3" s="1"/>
  <c r="D27" i="3"/>
  <c r="E27" i="3"/>
  <c r="C28" i="3" s="1"/>
  <c r="D30" i="2"/>
  <c r="E30" i="2" s="1"/>
  <c r="C31" i="2" s="1"/>
  <c r="D28" i="4" l="1"/>
  <c r="E28" i="4"/>
  <c r="C29" i="4" s="1"/>
  <c r="D57" i="3"/>
  <c r="E57" i="3" s="1"/>
  <c r="C58" i="3" s="1"/>
  <c r="D28" i="3"/>
  <c r="E28" i="3" s="1"/>
  <c r="C29" i="3" s="1"/>
  <c r="D31" i="2"/>
  <c r="E31" i="2" s="1"/>
  <c r="C32" i="2" s="1"/>
  <c r="D29" i="4" l="1"/>
  <c r="E29" i="4" s="1"/>
  <c r="C30" i="4" s="1"/>
  <c r="D58" i="3"/>
  <c r="E58" i="3"/>
  <c r="C59" i="3" s="1"/>
  <c r="D29" i="3"/>
  <c r="E29" i="3" s="1"/>
  <c r="C30" i="3" s="1"/>
  <c r="D32" i="2"/>
  <c r="E32" i="2" s="1"/>
  <c r="C33" i="2" s="1"/>
  <c r="D30" i="4" l="1"/>
  <c r="E30" i="4" s="1"/>
  <c r="C31" i="4" s="1"/>
  <c r="D59" i="3"/>
  <c r="E59" i="3" s="1"/>
  <c r="C60" i="3" s="1"/>
  <c r="D30" i="3"/>
  <c r="E30" i="3" s="1"/>
  <c r="C31" i="3" s="1"/>
  <c r="D33" i="2"/>
  <c r="E33" i="2" s="1"/>
  <c r="C34" i="2" s="1"/>
  <c r="D31" i="4" l="1"/>
  <c r="E31" i="4" s="1"/>
  <c r="C32" i="4" s="1"/>
  <c r="D60" i="3"/>
  <c r="E60" i="3"/>
  <c r="C61" i="3" s="1"/>
  <c r="D31" i="3"/>
  <c r="E31" i="3"/>
  <c r="C32" i="3" s="1"/>
  <c r="D34" i="2"/>
  <c r="E34" i="2" s="1"/>
  <c r="C35" i="2" s="1"/>
  <c r="D32" i="4" l="1"/>
  <c r="E32" i="4" s="1"/>
  <c r="C33" i="4" s="1"/>
  <c r="D61" i="3"/>
  <c r="E61" i="3" s="1"/>
  <c r="C62" i="3" s="1"/>
  <c r="D32" i="3"/>
  <c r="E32" i="3" s="1"/>
  <c r="C33" i="3" s="1"/>
  <c r="D35" i="2"/>
  <c r="E35" i="2" s="1"/>
  <c r="C36" i="2" s="1"/>
  <c r="D33" i="4" l="1"/>
  <c r="E33" i="4" s="1"/>
  <c r="C34" i="4" s="1"/>
  <c r="D62" i="3"/>
  <c r="E62" i="3"/>
  <c r="C63" i="3" s="1"/>
  <c r="D33" i="3"/>
  <c r="E33" i="3" s="1"/>
  <c r="C34" i="3" s="1"/>
  <c r="D36" i="2"/>
  <c r="E36" i="2"/>
  <c r="C37" i="2" s="1"/>
  <c r="D34" i="4" l="1"/>
  <c r="E34" i="4" s="1"/>
  <c r="C35" i="4" s="1"/>
  <c r="D63" i="3"/>
  <c r="E63" i="3" s="1"/>
  <c r="C64" i="3" s="1"/>
  <c r="D34" i="3"/>
  <c r="E34" i="3" s="1"/>
  <c r="C35" i="3" s="1"/>
  <c r="D37" i="2"/>
  <c r="E37" i="2" s="1"/>
  <c r="C38" i="2" s="1"/>
  <c r="D35" i="4" l="1"/>
  <c r="E35" i="4" s="1"/>
  <c r="C36" i="4" s="1"/>
  <c r="D64" i="3"/>
  <c r="E64" i="3"/>
  <c r="C65" i="3" s="1"/>
  <c r="D35" i="3"/>
  <c r="E35" i="3" s="1"/>
  <c r="C36" i="3" s="1"/>
  <c r="D38" i="2"/>
  <c r="E38" i="2"/>
  <c r="D36" i="4" l="1"/>
  <c r="E36" i="4"/>
  <c r="C37" i="4" s="1"/>
  <c r="D65" i="3"/>
  <c r="E65" i="3" s="1"/>
  <c r="D36" i="3"/>
  <c r="E36" i="3" s="1"/>
  <c r="C37" i="3" s="1"/>
  <c r="D37" i="4" l="1"/>
  <c r="E37" i="4" s="1"/>
  <c r="C38" i="4" s="1"/>
  <c r="D37" i="3"/>
  <c r="E37" i="3"/>
  <c r="C38" i="3" s="1"/>
  <c r="D38" i="4" l="1"/>
  <c r="E38" i="4" s="1"/>
  <c r="C39" i="4" s="1"/>
  <c r="D38" i="3"/>
  <c r="E38" i="3" s="1"/>
  <c r="D39" i="4" l="1"/>
  <c r="E39" i="4" s="1"/>
  <c r="C12" i="1" l="1"/>
  <c r="C13" i="1" l="1"/>
  <c r="D13" i="1" l="1"/>
  <c r="E13" i="1" s="1"/>
  <c r="C14" i="1" s="1"/>
  <c r="D14" i="1" l="1"/>
  <c r="E14" i="1" s="1"/>
  <c r="C15" i="1" s="1"/>
  <c r="D15" i="1" l="1"/>
  <c r="E15" i="1" s="1"/>
  <c r="C16" i="1" s="1"/>
  <c r="D16" i="1" l="1"/>
  <c r="E16" i="1" s="1"/>
  <c r="C17" i="1" s="1"/>
  <c r="D17" i="1" l="1"/>
  <c r="E17" i="1" s="1"/>
</calcChain>
</file>

<file path=xl/sharedStrings.xml><?xml version="1.0" encoding="utf-8"?>
<sst xmlns="http://schemas.openxmlformats.org/spreadsheetml/2006/main" count="56" uniqueCount="22">
  <si>
    <t>Period</t>
  </si>
  <si>
    <t>Interest</t>
  </si>
  <si>
    <t>Annual Rate</t>
  </si>
  <si>
    <t>Period Rate</t>
  </si>
  <si>
    <t>Opening Bal</t>
  </si>
  <si>
    <t>Closing Bal</t>
  </si>
  <si>
    <t>Investment</t>
  </si>
  <si>
    <t>7 Months</t>
  </si>
  <si>
    <t>Absolute Figures</t>
  </si>
  <si>
    <t>Workings</t>
  </si>
  <si>
    <t>7 Years</t>
  </si>
  <si>
    <t>Future Value</t>
  </si>
  <si>
    <t>Total Interest</t>
  </si>
  <si>
    <t>Calculations</t>
  </si>
  <si>
    <t>55 days</t>
  </si>
  <si>
    <t>Period Rate (365 days in a year)</t>
  </si>
  <si>
    <t>29 Years</t>
  </si>
  <si>
    <t>Period Rate (Annually)</t>
  </si>
  <si>
    <t>Total Compounding Periods (Annually)</t>
  </si>
  <si>
    <t>Total Compounding Periods (Daily)</t>
  </si>
  <si>
    <t>Total Compounding Periods (Quarterly)</t>
  </si>
  <si>
    <t>Total Compounding Periods (Monthly)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</si>
</sst>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0" fontId="0" fillId="3" borderId="1" xfId="0" applyNumberFormat="1" applyFill="1" applyBorder="1"/>
    <xf numFmtId="10" fontId="0" fillId="2" borderId="1" xfId="0" applyNumberFormat="1" applyFill="1" applyBorder="1" applyProtection="1"/>
    <xf numFmtId="43" fontId="0" fillId="3" borderId="1" xfId="1" applyFont="1" applyFill="1" applyBorder="1"/>
    <xf numFmtId="44" fontId="0" fillId="2" borderId="1" xfId="2" applyFont="1" applyFill="1" applyBorder="1" applyProtection="1"/>
    <xf numFmtId="0" fontId="2" fillId="2" borderId="1" xfId="0" applyFont="1" applyFill="1" applyBorder="1"/>
    <xf numFmtId="44" fontId="2" fillId="2" borderId="1" xfId="2" applyFont="1" applyFill="1" applyBorder="1" applyProtection="1"/>
    <xf numFmtId="0" fontId="2" fillId="4" borderId="1" xfId="0" applyFont="1" applyFill="1" applyBorder="1"/>
    <xf numFmtId="0" fontId="0" fillId="2" borderId="1" xfId="0" applyFill="1" applyBorder="1" applyAlignment="1">
      <alignment horizontal="left"/>
    </xf>
    <xf numFmtId="44" fontId="0" fillId="4" borderId="1" xfId="2" applyFont="1" applyFill="1" applyBorder="1" applyProtection="1"/>
    <xf numFmtId="0" fontId="0" fillId="3" borderId="1" xfId="0" applyNumberFormat="1" applyFill="1" applyBorder="1" applyAlignment="1">
      <alignment horizontal="right"/>
    </xf>
    <xf numFmtId="0" fontId="0" fillId="3" borderId="1" xfId="0" applyFill="1" applyBorder="1" applyProtection="1"/>
    <xf numFmtId="0" fontId="2" fillId="0" borderId="0" xfId="0" applyFont="1"/>
    <xf numFmtId="8" fontId="0" fillId="0" borderId="0" xfId="0" applyNumberFormat="1"/>
    <xf numFmtId="8" fontId="0" fillId="2" borderId="1" xfId="2" applyNumberFormat="1" applyFont="1" applyFill="1" applyBorder="1" applyProtection="1"/>
    <xf numFmtId="8" fontId="2" fillId="2" borderId="1" xfId="2" applyNumberFormat="1" applyFont="1" applyFill="1" applyBorder="1" applyProtection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workbookViewId="0">
      <selection activeCell="E4" sqref="E4"/>
    </sheetView>
  </sheetViews>
  <sheetFormatPr defaultRowHeight="15" x14ac:dyDescent="0.25"/>
  <cols>
    <col min="2" max="2" width="34.42578125" bestFit="1" customWidth="1"/>
    <col min="3" max="3" width="16" bestFit="1" customWidth="1"/>
    <col min="4" max="4" width="8" bestFit="1" customWidth="1"/>
    <col min="5" max="5" width="14.85546875" bestFit="1" customWidth="1"/>
    <col min="8" max="8" width="16" bestFit="1" customWidth="1"/>
  </cols>
  <sheetData>
    <row r="2" spans="2:8" x14ac:dyDescent="0.25">
      <c r="B2" s="1" t="s">
        <v>0</v>
      </c>
      <c r="C2" s="12" t="s">
        <v>7</v>
      </c>
      <c r="G2" s="2"/>
      <c r="H2" s="14" t="s">
        <v>8</v>
      </c>
    </row>
    <row r="3" spans="2:8" x14ac:dyDescent="0.25">
      <c r="B3" s="1" t="s">
        <v>21</v>
      </c>
      <c r="C3" s="13">
        <f>7</f>
        <v>7</v>
      </c>
      <c r="G3" s="1"/>
      <c r="H3" s="14" t="s">
        <v>9</v>
      </c>
    </row>
    <row r="4" spans="2:8" x14ac:dyDescent="0.25">
      <c r="B4" s="1" t="s">
        <v>2</v>
      </c>
      <c r="C4" s="3">
        <v>6.6000000000000003E-2</v>
      </c>
    </row>
    <row r="5" spans="2:8" x14ac:dyDescent="0.25">
      <c r="B5" s="1" t="s">
        <v>3</v>
      </c>
      <c r="C5" s="4">
        <f>C4/12</f>
        <v>5.5000000000000005E-3</v>
      </c>
    </row>
    <row r="6" spans="2:8" x14ac:dyDescent="0.25">
      <c r="B6" s="1" t="s">
        <v>6</v>
      </c>
      <c r="C6" s="5">
        <v>2300</v>
      </c>
    </row>
    <row r="7" spans="2:8" x14ac:dyDescent="0.25">
      <c r="B7" s="1" t="s">
        <v>11</v>
      </c>
      <c r="C7" s="16">
        <f>ABS(FV(C5,C3,0,C6,0))</f>
        <v>2390.0245420935648</v>
      </c>
    </row>
    <row r="8" spans="2:8" x14ac:dyDescent="0.25">
      <c r="B8" s="7" t="s">
        <v>12</v>
      </c>
      <c r="C8" s="8">
        <f>SUM(B11:B371)</f>
        <v>28</v>
      </c>
    </row>
    <row r="10" spans="2:8" x14ac:dyDescent="0.25">
      <c r="B10" s="7" t="s">
        <v>0</v>
      </c>
      <c r="C10" s="9" t="s">
        <v>4</v>
      </c>
      <c r="D10" s="9" t="s">
        <v>1</v>
      </c>
      <c r="E10" s="7" t="s">
        <v>5</v>
      </c>
    </row>
    <row r="11" spans="2:8" x14ac:dyDescent="0.25">
      <c r="B11" s="10">
        <v>1</v>
      </c>
      <c r="C11" s="11">
        <f>C6</f>
        <v>2300</v>
      </c>
      <c r="D11" s="11">
        <f>C11*$C$5</f>
        <v>12.650000000000002</v>
      </c>
      <c r="E11" s="6">
        <f>C11+D11</f>
        <v>2312.65</v>
      </c>
    </row>
    <row r="12" spans="2:8" x14ac:dyDescent="0.25">
      <c r="B12" s="10">
        <v>2</v>
      </c>
      <c r="C12" s="11">
        <f t="shared" ref="C12:C14" si="0">IF(E11&lt;0.01,0,E11)</f>
        <v>2312.65</v>
      </c>
      <c r="D12" s="11">
        <f t="shared" ref="D12:D17" si="1">C12*$C$5</f>
        <v>12.719575000000003</v>
      </c>
      <c r="E12" s="6">
        <f t="shared" ref="E12:E17" si="2">C12+D12</f>
        <v>2325.3695750000002</v>
      </c>
    </row>
    <row r="13" spans="2:8" x14ac:dyDescent="0.25">
      <c r="B13" s="10">
        <v>3</v>
      </c>
      <c r="C13" s="11">
        <f t="shared" si="0"/>
        <v>2325.3695750000002</v>
      </c>
      <c r="D13" s="11">
        <f t="shared" si="1"/>
        <v>12.789532662500003</v>
      </c>
      <c r="E13" s="6">
        <f t="shared" si="2"/>
        <v>2338.1591076625</v>
      </c>
    </row>
    <row r="14" spans="2:8" x14ac:dyDescent="0.25">
      <c r="B14" s="10">
        <v>4</v>
      </c>
      <c r="C14" s="11">
        <f t="shared" si="0"/>
        <v>2338.1591076625</v>
      </c>
      <c r="D14" s="11">
        <f t="shared" si="1"/>
        <v>12.859875092143751</v>
      </c>
      <c r="E14" s="6">
        <f t="shared" si="2"/>
        <v>2351.0189827546437</v>
      </c>
    </row>
    <row r="15" spans="2:8" x14ac:dyDescent="0.25">
      <c r="B15" s="10">
        <v>5</v>
      </c>
      <c r="C15" s="11">
        <f>IF(E14&lt;0.01,0,E14)</f>
        <v>2351.0189827546437</v>
      </c>
      <c r="D15" s="11">
        <f t="shared" si="1"/>
        <v>12.930604405150541</v>
      </c>
      <c r="E15" s="6">
        <f t="shared" si="2"/>
        <v>2363.9495871597942</v>
      </c>
    </row>
    <row r="16" spans="2:8" x14ac:dyDescent="0.25">
      <c r="B16" s="10">
        <v>6</v>
      </c>
      <c r="C16" s="11">
        <f>IF(E15&lt;0.01,0,E15)</f>
        <v>2363.9495871597942</v>
      </c>
      <c r="D16" s="11">
        <f t="shared" si="1"/>
        <v>13.001722729378869</v>
      </c>
      <c r="E16" s="6">
        <f t="shared" si="2"/>
        <v>2376.951309889173</v>
      </c>
    </row>
    <row r="17" spans="2:5" x14ac:dyDescent="0.25">
      <c r="B17" s="10">
        <v>7</v>
      </c>
      <c r="C17" s="11">
        <f>IF(E16&lt;0.01,0,E16)</f>
        <v>2376.951309889173</v>
      </c>
      <c r="D17" s="11">
        <f t="shared" si="1"/>
        <v>13.073232204390452</v>
      </c>
      <c r="E17" s="6">
        <f t="shared" si="2"/>
        <v>2390.0245420935635</v>
      </c>
    </row>
    <row r="20" spans="2:5" x14ac:dyDescent="0.25">
      <c r="C20" s="15"/>
    </row>
  </sheetData>
  <dataValidations count="1">
    <dataValidation allowBlank="1" showInputMessage="1" showErrorMessage="1" promptTitle="Loan Repayment Period" sqref="C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8"/>
  <sheetViews>
    <sheetView workbookViewId="0">
      <selection activeCell="B2" sqref="B2:C8"/>
    </sheetView>
  </sheetViews>
  <sheetFormatPr defaultRowHeight="15" x14ac:dyDescent="0.25"/>
  <cols>
    <col min="2" max="2" width="35.42578125" bestFit="1" customWidth="1"/>
    <col min="3" max="3" width="13.42578125" bestFit="1" customWidth="1"/>
    <col min="4" max="4" width="10.5703125" bestFit="1" customWidth="1"/>
    <col min="5" max="5" width="12.5703125" bestFit="1" customWidth="1"/>
    <col min="8" max="8" width="16" bestFit="1" customWidth="1"/>
  </cols>
  <sheetData>
    <row r="2" spans="2:8" x14ac:dyDescent="0.25">
      <c r="B2" s="1" t="s">
        <v>0</v>
      </c>
      <c r="C2" s="12" t="s">
        <v>10</v>
      </c>
      <c r="G2" s="2"/>
      <c r="H2" s="14" t="s">
        <v>8</v>
      </c>
    </row>
    <row r="3" spans="2:8" x14ac:dyDescent="0.25">
      <c r="B3" s="1" t="s">
        <v>20</v>
      </c>
      <c r="C3" s="13">
        <f>7*4</f>
        <v>28</v>
      </c>
      <c r="G3" s="1"/>
      <c r="H3" s="14" t="s">
        <v>13</v>
      </c>
    </row>
    <row r="4" spans="2:8" x14ac:dyDescent="0.25">
      <c r="B4" s="1" t="s">
        <v>2</v>
      </c>
      <c r="C4" s="3">
        <v>0.08</v>
      </c>
    </row>
    <row r="5" spans="2:8" x14ac:dyDescent="0.25">
      <c r="B5" s="1" t="s">
        <v>3</v>
      </c>
      <c r="C5" s="4">
        <f>C4/4</f>
        <v>0.02</v>
      </c>
    </row>
    <row r="6" spans="2:8" x14ac:dyDescent="0.25">
      <c r="B6" s="1" t="s">
        <v>6</v>
      </c>
      <c r="C6" s="5">
        <v>195000</v>
      </c>
    </row>
    <row r="7" spans="2:8" x14ac:dyDescent="0.25">
      <c r="B7" s="1" t="s">
        <v>11</v>
      </c>
      <c r="C7" s="16">
        <f>ABS(FV(C5,C3,0,C6,0))</f>
        <v>339499.72020391573</v>
      </c>
    </row>
    <row r="8" spans="2:8" x14ac:dyDescent="0.25">
      <c r="B8" s="7" t="s">
        <v>12</v>
      </c>
      <c r="C8" s="17">
        <f>C7-C6</f>
        <v>144499.72020391573</v>
      </c>
    </row>
    <row r="10" spans="2:8" x14ac:dyDescent="0.25">
      <c r="B10" s="7" t="s">
        <v>0</v>
      </c>
      <c r="C10" s="9" t="s">
        <v>4</v>
      </c>
      <c r="D10" s="9" t="s">
        <v>1</v>
      </c>
      <c r="E10" s="7" t="s">
        <v>5</v>
      </c>
    </row>
    <row r="11" spans="2:8" x14ac:dyDescent="0.25">
      <c r="B11" s="10">
        <v>1</v>
      </c>
      <c r="C11" s="11">
        <f>C6</f>
        <v>195000</v>
      </c>
      <c r="D11" s="11">
        <f>C11*$C$5</f>
        <v>3900</v>
      </c>
      <c r="E11" s="6">
        <f>C11+D11</f>
        <v>198900</v>
      </c>
    </row>
    <row r="12" spans="2:8" x14ac:dyDescent="0.25">
      <c r="B12" s="10">
        <v>2</v>
      </c>
      <c r="C12" s="11">
        <f t="shared" ref="C12:C14" si="0">IF(E11&lt;0.01,0,E11)</f>
        <v>198900</v>
      </c>
      <c r="D12" s="11">
        <f t="shared" ref="D12:D38" si="1">C12*$C$5</f>
        <v>3978</v>
      </c>
      <c r="E12" s="6">
        <f t="shared" ref="E12:E17" si="2">C12+D12</f>
        <v>202878</v>
      </c>
    </row>
    <row r="13" spans="2:8" x14ac:dyDescent="0.25">
      <c r="B13" s="10">
        <v>3</v>
      </c>
      <c r="C13" s="11">
        <f t="shared" si="0"/>
        <v>202878</v>
      </c>
      <c r="D13" s="11">
        <f t="shared" si="1"/>
        <v>4057.56</v>
      </c>
      <c r="E13" s="6">
        <f t="shared" si="2"/>
        <v>206935.56</v>
      </c>
    </row>
    <row r="14" spans="2:8" x14ac:dyDescent="0.25">
      <c r="B14" s="10">
        <v>4</v>
      </c>
      <c r="C14" s="11">
        <f t="shared" si="0"/>
        <v>206935.56</v>
      </c>
      <c r="D14" s="11">
        <f t="shared" si="1"/>
        <v>4138.7111999999997</v>
      </c>
      <c r="E14" s="6">
        <f t="shared" si="2"/>
        <v>211074.27119999999</v>
      </c>
    </row>
    <row r="15" spans="2:8" x14ac:dyDescent="0.25">
      <c r="B15" s="10">
        <v>5</v>
      </c>
      <c r="C15" s="11">
        <f>IF(E14&lt;0.01,0,E14)</f>
        <v>211074.27119999999</v>
      </c>
      <c r="D15" s="11">
        <f t="shared" si="1"/>
        <v>4221.4854239999995</v>
      </c>
      <c r="E15" s="6">
        <f t="shared" si="2"/>
        <v>215295.756624</v>
      </c>
    </row>
    <row r="16" spans="2:8" x14ac:dyDescent="0.25">
      <c r="B16" s="10">
        <v>6</v>
      </c>
      <c r="C16" s="11">
        <f>IF(E15&lt;0.01,0,E15)</f>
        <v>215295.756624</v>
      </c>
      <c r="D16" s="11">
        <f t="shared" si="1"/>
        <v>4305.9151324800005</v>
      </c>
      <c r="E16" s="6">
        <f t="shared" si="2"/>
        <v>219601.67175648001</v>
      </c>
    </row>
    <row r="17" spans="2:5" x14ac:dyDescent="0.25">
      <c r="B17" s="10">
        <v>7</v>
      </c>
      <c r="C17" s="11">
        <f>IF(E16&lt;0.01,0,E16)</f>
        <v>219601.67175648001</v>
      </c>
      <c r="D17" s="11">
        <f t="shared" si="1"/>
        <v>4392.0334351296005</v>
      </c>
      <c r="E17" s="6">
        <f t="shared" si="2"/>
        <v>223993.7051916096</v>
      </c>
    </row>
    <row r="18" spans="2:5" x14ac:dyDescent="0.25">
      <c r="B18" s="10">
        <v>8</v>
      </c>
      <c r="C18" s="11">
        <f t="shared" ref="C18:C38" si="3">IF(E17&lt;0.01,0,E17)</f>
        <v>223993.7051916096</v>
      </c>
      <c r="D18" s="11">
        <f t="shared" si="1"/>
        <v>4479.8741038321923</v>
      </c>
      <c r="E18" s="6">
        <f t="shared" ref="E18:E38" si="4">C18+D18</f>
        <v>228473.5792954418</v>
      </c>
    </row>
    <row r="19" spans="2:5" x14ac:dyDescent="0.25">
      <c r="B19" s="10">
        <v>9</v>
      </c>
      <c r="C19" s="11">
        <f t="shared" si="3"/>
        <v>228473.5792954418</v>
      </c>
      <c r="D19" s="11">
        <f t="shared" si="1"/>
        <v>4569.4715859088365</v>
      </c>
      <c r="E19" s="6">
        <f t="shared" si="4"/>
        <v>233043.05088135065</v>
      </c>
    </row>
    <row r="20" spans="2:5" x14ac:dyDescent="0.25">
      <c r="B20" s="10">
        <v>10</v>
      </c>
      <c r="C20" s="11">
        <f t="shared" si="3"/>
        <v>233043.05088135065</v>
      </c>
      <c r="D20" s="11">
        <f t="shared" si="1"/>
        <v>4660.8610176270131</v>
      </c>
      <c r="E20" s="6">
        <f t="shared" si="4"/>
        <v>237703.91189897765</v>
      </c>
    </row>
    <row r="21" spans="2:5" x14ac:dyDescent="0.25">
      <c r="B21" s="10">
        <v>11</v>
      </c>
      <c r="C21" s="11">
        <f t="shared" si="3"/>
        <v>237703.91189897765</v>
      </c>
      <c r="D21" s="11">
        <f t="shared" si="1"/>
        <v>4754.0782379795528</v>
      </c>
      <c r="E21" s="6">
        <f t="shared" si="4"/>
        <v>242457.9901369572</v>
      </c>
    </row>
    <row r="22" spans="2:5" x14ac:dyDescent="0.25">
      <c r="B22" s="10">
        <v>12</v>
      </c>
      <c r="C22" s="11">
        <f t="shared" si="3"/>
        <v>242457.9901369572</v>
      </c>
      <c r="D22" s="11">
        <f t="shared" si="1"/>
        <v>4849.1598027391437</v>
      </c>
      <c r="E22" s="6">
        <f t="shared" si="4"/>
        <v>247307.14993969633</v>
      </c>
    </row>
    <row r="23" spans="2:5" x14ac:dyDescent="0.25">
      <c r="B23" s="10">
        <v>13</v>
      </c>
      <c r="C23" s="11">
        <f t="shared" si="3"/>
        <v>247307.14993969633</v>
      </c>
      <c r="D23" s="11">
        <f t="shared" si="1"/>
        <v>4946.1429987939264</v>
      </c>
      <c r="E23" s="6">
        <f t="shared" si="4"/>
        <v>252253.29293849025</v>
      </c>
    </row>
    <row r="24" spans="2:5" x14ac:dyDescent="0.25">
      <c r="B24" s="10">
        <v>14</v>
      </c>
      <c r="C24" s="11">
        <f t="shared" si="3"/>
        <v>252253.29293849025</v>
      </c>
      <c r="D24" s="11">
        <f t="shared" si="1"/>
        <v>5045.0658587698053</v>
      </c>
      <c r="E24" s="6">
        <f t="shared" si="4"/>
        <v>257298.35879726007</v>
      </c>
    </row>
    <row r="25" spans="2:5" x14ac:dyDescent="0.25">
      <c r="B25" s="10">
        <v>15</v>
      </c>
      <c r="C25" s="11">
        <f t="shared" si="3"/>
        <v>257298.35879726007</v>
      </c>
      <c r="D25" s="11">
        <f t="shared" si="1"/>
        <v>5145.9671759452012</v>
      </c>
      <c r="E25" s="6">
        <f t="shared" si="4"/>
        <v>262444.32597320527</v>
      </c>
    </row>
    <row r="26" spans="2:5" x14ac:dyDescent="0.25">
      <c r="B26" s="10">
        <v>16</v>
      </c>
      <c r="C26" s="11">
        <f t="shared" si="3"/>
        <v>262444.32597320527</v>
      </c>
      <c r="D26" s="11">
        <f t="shared" si="1"/>
        <v>5248.8865194641057</v>
      </c>
      <c r="E26" s="6">
        <f t="shared" si="4"/>
        <v>267693.21249266935</v>
      </c>
    </row>
    <row r="27" spans="2:5" x14ac:dyDescent="0.25">
      <c r="B27" s="10">
        <v>17</v>
      </c>
      <c r="C27" s="11">
        <f t="shared" si="3"/>
        <v>267693.21249266935</v>
      </c>
      <c r="D27" s="11">
        <f t="shared" si="1"/>
        <v>5353.8642498533873</v>
      </c>
      <c r="E27" s="6">
        <f t="shared" si="4"/>
        <v>273047.07674252271</v>
      </c>
    </row>
    <row r="28" spans="2:5" x14ac:dyDescent="0.25">
      <c r="B28" s="10">
        <v>18</v>
      </c>
      <c r="C28" s="11">
        <f t="shared" si="3"/>
        <v>273047.07674252271</v>
      </c>
      <c r="D28" s="11">
        <f t="shared" si="1"/>
        <v>5460.9415348504544</v>
      </c>
      <c r="E28" s="6">
        <f t="shared" si="4"/>
        <v>278508.01827737316</v>
      </c>
    </row>
    <row r="29" spans="2:5" x14ac:dyDescent="0.25">
      <c r="B29" s="10">
        <v>19</v>
      </c>
      <c r="C29" s="11">
        <f t="shared" si="3"/>
        <v>278508.01827737316</v>
      </c>
      <c r="D29" s="11">
        <f t="shared" si="1"/>
        <v>5570.1603655474637</v>
      </c>
      <c r="E29" s="6">
        <f t="shared" si="4"/>
        <v>284078.17864292063</v>
      </c>
    </row>
    <row r="30" spans="2:5" x14ac:dyDescent="0.25">
      <c r="B30" s="10">
        <v>20</v>
      </c>
      <c r="C30" s="11">
        <f t="shared" si="3"/>
        <v>284078.17864292063</v>
      </c>
      <c r="D30" s="11">
        <f t="shared" si="1"/>
        <v>5681.563572858413</v>
      </c>
      <c r="E30" s="6">
        <f t="shared" si="4"/>
        <v>289759.74221577903</v>
      </c>
    </row>
    <row r="31" spans="2:5" x14ac:dyDescent="0.25">
      <c r="B31" s="10">
        <v>21</v>
      </c>
      <c r="C31" s="11">
        <f t="shared" si="3"/>
        <v>289759.74221577903</v>
      </c>
      <c r="D31" s="11">
        <f t="shared" si="1"/>
        <v>5795.1948443155807</v>
      </c>
      <c r="E31" s="6">
        <f t="shared" si="4"/>
        <v>295554.93706009461</v>
      </c>
    </row>
    <row r="32" spans="2:5" x14ac:dyDescent="0.25">
      <c r="B32" s="10">
        <v>22</v>
      </c>
      <c r="C32" s="11">
        <f t="shared" si="3"/>
        <v>295554.93706009461</v>
      </c>
      <c r="D32" s="11">
        <f t="shared" si="1"/>
        <v>5911.0987412018922</v>
      </c>
      <c r="E32" s="6">
        <f t="shared" si="4"/>
        <v>301466.03580129653</v>
      </c>
    </row>
    <row r="33" spans="2:5" x14ac:dyDescent="0.25">
      <c r="B33" s="10">
        <v>23</v>
      </c>
      <c r="C33" s="11">
        <f t="shared" si="3"/>
        <v>301466.03580129653</v>
      </c>
      <c r="D33" s="11">
        <f t="shared" si="1"/>
        <v>6029.3207160259308</v>
      </c>
      <c r="E33" s="6">
        <f t="shared" si="4"/>
        <v>307495.35651732248</v>
      </c>
    </row>
    <row r="34" spans="2:5" x14ac:dyDescent="0.25">
      <c r="B34" s="10">
        <v>24</v>
      </c>
      <c r="C34" s="11">
        <f t="shared" si="3"/>
        <v>307495.35651732248</v>
      </c>
      <c r="D34" s="11">
        <f t="shared" si="1"/>
        <v>6149.9071303464498</v>
      </c>
      <c r="E34" s="6">
        <f t="shared" si="4"/>
        <v>313645.26364766894</v>
      </c>
    </row>
    <row r="35" spans="2:5" x14ac:dyDescent="0.25">
      <c r="B35" s="10">
        <v>25</v>
      </c>
      <c r="C35" s="11">
        <f t="shared" si="3"/>
        <v>313645.26364766894</v>
      </c>
      <c r="D35" s="11">
        <f t="shared" si="1"/>
        <v>6272.9052729533787</v>
      </c>
      <c r="E35" s="6">
        <f t="shared" si="4"/>
        <v>319918.16892062232</v>
      </c>
    </row>
    <row r="36" spans="2:5" x14ac:dyDescent="0.25">
      <c r="B36" s="10">
        <v>26</v>
      </c>
      <c r="C36" s="11">
        <f t="shared" si="3"/>
        <v>319918.16892062232</v>
      </c>
      <c r="D36" s="11">
        <f t="shared" si="1"/>
        <v>6398.3633784124468</v>
      </c>
      <c r="E36" s="6">
        <f t="shared" si="4"/>
        <v>326316.53229903476</v>
      </c>
    </row>
    <row r="37" spans="2:5" x14ac:dyDescent="0.25">
      <c r="B37" s="10">
        <v>27</v>
      </c>
      <c r="C37" s="11">
        <f t="shared" si="3"/>
        <v>326316.53229903476</v>
      </c>
      <c r="D37" s="11">
        <f t="shared" si="1"/>
        <v>6526.3306459806954</v>
      </c>
      <c r="E37" s="6">
        <f t="shared" si="4"/>
        <v>332842.86294501548</v>
      </c>
    </row>
    <row r="38" spans="2:5" x14ac:dyDescent="0.25">
      <c r="B38" s="10">
        <v>28</v>
      </c>
      <c r="C38" s="11">
        <f t="shared" si="3"/>
        <v>332842.86294501548</v>
      </c>
      <c r="D38" s="11">
        <f t="shared" si="1"/>
        <v>6656.8572589003097</v>
      </c>
      <c r="E38" s="6">
        <f t="shared" si="4"/>
        <v>339499.72020391579</v>
      </c>
    </row>
  </sheetData>
  <dataValidations count="1">
    <dataValidation allowBlank="1" showInputMessage="1" showErrorMessage="1" promptTitle="Loan Repayment Period" sqref="C2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5"/>
  <sheetViews>
    <sheetView workbookViewId="0">
      <selection activeCell="B2" sqref="B2:C8"/>
    </sheetView>
  </sheetViews>
  <sheetFormatPr defaultRowHeight="15" x14ac:dyDescent="0.25"/>
  <cols>
    <col min="2" max="2" width="35.42578125" bestFit="1" customWidth="1"/>
    <col min="3" max="3" width="13.42578125" bestFit="1" customWidth="1"/>
    <col min="4" max="4" width="10.5703125" bestFit="1" customWidth="1"/>
    <col min="5" max="5" width="12.5703125" bestFit="1" customWidth="1"/>
    <col min="8" max="8" width="16" bestFit="1" customWidth="1"/>
  </cols>
  <sheetData>
    <row r="2" spans="2:8" x14ac:dyDescent="0.25">
      <c r="B2" s="1" t="s">
        <v>0</v>
      </c>
      <c r="C2" s="12" t="s">
        <v>14</v>
      </c>
      <c r="G2" s="2"/>
      <c r="H2" s="14" t="s">
        <v>8</v>
      </c>
    </row>
    <row r="3" spans="2:8" x14ac:dyDescent="0.25">
      <c r="B3" s="1" t="s">
        <v>19</v>
      </c>
      <c r="C3" s="13">
        <v>55</v>
      </c>
      <c r="G3" s="1"/>
      <c r="H3" s="14" t="s">
        <v>13</v>
      </c>
    </row>
    <row r="4" spans="2:8" x14ac:dyDescent="0.25">
      <c r="B4" s="1" t="s">
        <v>2</v>
      </c>
      <c r="C4" s="3">
        <v>0.06</v>
      </c>
    </row>
    <row r="5" spans="2:8" x14ac:dyDescent="0.25">
      <c r="B5" s="1" t="s">
        <v>15</v>
      </c>
      <c r="C5" s="4">
        <f>C4/365</f>
        <v>1.6438356164383562E-4</v>
      </c>
    </row>
    <row r="6" spans="2:8" x14ac:dyDescent="0.25">
      <c r="B6" s="1" t="s">
        <v>6</v>
      </c>
      <c r="C6" s="5">
        <v>315000</v>
      </c>
    </row>
    <row r="7" spans="2:8" x14ac:dyDescent="0.25">
      <c r="B7" s="1" t="s">
        <v>11</v>
      </c>
      <c r="C7" s="16">
        <f>ABS(FV(C5,C3,0,C6,0))</f>
        <v>317860.62218772789</v>
      </c>
    </row>
    <row r="8" spans="2:8" x14ac:dyDescent="0.25">
      <c r="B8" s="7" t="s">
        <v>12</v>
      </c>
      <c r="C8" s="17">
        <f>C7-C6</f>
        <v>2860.6221877278876</v>
      </c>
    </row>
    <row r="10" spans="2:8" x14ac:dyDescent="0.25">
      <c r="B10" s="7" t="s">
        <v>0</v>
      </c>
      <c r="C10" s="9" t="s">
        <v>4</v>
      </c>
      <c r="D10" s="9" t="s">
        <v>1</v>
      </c>
      <c r="E10" s="7" t="s">
        <v>5</v>
      </c>
    </row>
    <row r="11" spans="2:8" x14ac:dyDescent="0.25">
      <c r="B11" s="10">
        <v>1</v>
      </c>
      <c r="C11" s="11">
        <f>C6</f>
        <v>315000</v>
      </c>
      <c r="D11" s="11">
        <f>C11*$C$5</f>
        <v>51.780821917808218</v>
      </c>
      <c r="E11" s="6">
        <f>C11+D11</f>
        <v>315051.78082191781</v>
      </c>
    </row>
    <row r="12" spans="2:8" x14ac:dyDescent="0.25">
      <c r="B12" s="10">
        <v>2</v>
      </c>
      <c r="C12" s="11">
        <f t="shared" ref="C12:C14" si="0">IF(E11&lt;0.01,0,E11)</f>
        <v>315051.78082191781</v>
      </c>
      <c r="D12" s="11">
        <f t="shared" ref="D12:D65" si="1">C12*$C$5</f>
        <v>51.789333833739917</v>
      </c>
      <c r="E12" s="6">
        <f t="shared" ref="E12:E38" si="2">C12+D12</f>
        <v>315103.57015575154</v>
      </c>
    </row>
    <row r="13" spans="2:8" x14ac:dyDescent="0.25">
      <c r="B13" s="10">
        <v>3</v>
      </c>
      <c r="C13" s="11">
        <f t="shared" si="0"/>
        <v>315103.57015575154</v>
      </c>
      <c r="D13" s="11">
        <f t="shared" si="1"/>
        <v>51.797847148890668</v>
      </c>
      <c r="E13" s="6">
        <f t="shared" si="2"/>
        <v>315155.36800290045</v>
      </c>
    </row>
    <row r="14" spans="2:8" x14ac:dyDescent="0.25">
      <c r="B14" s="10">
        <v>4</v>
      </c>
      <c r="C14" s="11">
        <f t="shared" si="0"/>
        <v>315155.36800290045</v>
      </c>
      <c r="D14" s="11">
        <f t="shared" si="1"/>
        <v>51.806361863490487</v>
      </c>
      <c r="E14" s="6">
        <f t="shared" si="2"/>
        <v>315207.17436476395</v>
      </c>
    </row>
    <row r="15" spans="2:8" x14ac:dyDescent="0.25">
      <c r="B15" s="10">
        <v>5</v>
      </c>
      <c r="C15" s="11">
        <f>IF(E14&lt;0.01,0,E14)</f>
        <v>315207.17436476395</v>
      </c>
      <c r="D15" s="11">
        <f t="shared" si="1"/>
        <v>51.81487797776942</v>
      </c>
      <c r="E15" s="6">
        <f t="shared" si="2"/>
        <v>315258.98924274172</v>
      </c>
    </row>
    <row r="16" spans="2:8" x14ac:dyDescent="0.25">
      <c r="B16" s="10">
        <v>6</v>
      </c>
      <c r="C16" s="11">
        <f>IF(E15&lt;0.01,0,E15)</f>
        <v>315258.98924274172</v>
      </c>
      <c r="D16" s="11">
        <f t="shared" si="1"/>
        <v>51.823395491957548</v>
      </c>
      <c r="E16" s="6">
        <f t="shared" si="2"/>
        <v>315310.81263823371</v>
      </c>
    </row>
    <row r="17" spans="2:5" x14ac:dyDescent="0.25">
      <c r="B17" s="10">
        <v>7</v>
      </c>
      <c r="C17" s="11">
        <f>IF(E16&lt;0.01,0,E16)</f>
        <v>315310.81263823371</v>
      </c>
      <c r="D17" s="11">
        <f t="shared" si="1"/>
        <v>51.831914406284994</v>
      </c>
      <c r="E17" s="6">
        <f t="shared" si="2"/>
        <v>315362.64455263998</v>
      </c>
    </row>
    <row r="18" spans="2:5" x14ac:dyDescent="0.25">
      <c r="B18" s="10">
        <v>8</v>
      </c>
      <c r="C18" s="11">
        <f t="shared" ref="C18:C38" si="3">IF(E17&lt;0.01,0,E17)</f>
        <v>315362.64455263998</v>
      </c>
      <c r="D18" s="11">
        <f t="shared" si="1"/>
        <v>51.840434720981918</v>
      </c>
      <c r="E18" s="6">
        <f t="shared" si="2"/>
        <v>315414.48498736095</v>
      </c>
    </row>
    <row r="19" spans="2:5" x14ac:dyDescent="0.25">
      <c r="B19" s="10">
        <v>9</v>
      </c>
      <c r="C19" s="11">
        <f t="shared" si="3"/>
        <v>315414.48498736095</v>
      </c>
      <c r="D19" s="11">
        <f t="shared" si="1"/>
        <v>51.848956436278513</v>
      </c>
      <c r="E19" s="6">
        <f t="shared" si="2"/>
        <v>315466.33394379722</v>
      </c>
    </row>
    <row r="20" spans="2:5" x14ac:dyDescent="0.25">
      <c r="B20" s="10">
        <v>10</v>
      </c>
      <c r="C20" s="11">
        <f t="shared" si="3"/>
        <v>315466.33394379722</v>
      </c>
      <c r="D20" s="11">
        <f t="shared" si="1"/>
        <v>51.857479552405024</v>
      </c>
      <c r="E20" s="6">
        <f t="shared" si="2"/>
        <v>315518.19142334961</v>
      </c>
    </row>
    <row r="21" spans="2:5" x14ac:dyDescent="0.25">
      <c r="B21" s="10">
        <v>11</v>
      </c>
      <c r="C21" s="11">
        <f t="shared" si="3"/>
        <v>315518.19142334961</v>
      </c>
      <c r="D21" s="11">
        <f t="shared" si="1"/>
        <v>51.866004069591717</v>
      </c>
      <c r="E21" s="6">
        <f t="shared" si="2"/>
        <v>315570.05742741917</v>
      </c>
    </row>
    <row r="22" spans="2:5" x14ac:dyDescent="0.25">
      <c r="B22" s="10">
        <v>12</v>
      </c>
      <c r="C22" s="11">
        <f t="shared" si="3"/>
        <v>315570.05742741917</v>
      </c>
      <c r="D22" s="11">
        <f t="shared" si="1"/>
        <v>51.874529988068907</v>
      </c>
      <c r="E22" s="6">
        <f t="shared" si="2"/>
        <v>315621.93195740727</v>
      </c>
    </row>
    <row r="23" spans="2:5" x14ac:dyDescent="0.25">
      <c r="B23" s="10">
        <v>13</v>
      </c>
      <c r="C23" s="11">
        <f t="shared" si="3"/>
        <v>315621.93195740727</v>
      </c>
      <c r="D23" s="11">
        <f t="shared" si="1"/>
        <v>51.883057308066952</v>
      </c>
      <c r="E23" s="6">
        <f t="shared" si="2"/>
        <v>315673.81501471536</v>
      </c>
    </row>
    <row r="24" spans="2:5" x14ac:dyDescent="0.25">
      <c r="B24" s="10">
        <v>14</v>
      </c>
      <c r="C24" s="11">
        <f t="shared" si="3"/>
        <v>315673.81501471536</v>
      </c>
      <c r="D24" s="11">
        <f t="shared" si="1"/>
        <v>51.891586029816224</v>
      </c>
      <c r="E24" s="6">
        <f t="shared" si="2"/>
        <v>315725.70660074521</v>
      </c>
    </row>
    <row r="25" spans="2:5" x14ac:dyDescent="0.25">
      <c r="B25" s="10">
        <v>15</v>
      </c>
      <c r="C25" s="11">
        <f t="shared" si="3"/>
        <v>315725.70660074521</v>
      </c>
      <c r="D25" s="11">
        <f t="shared" si="1"/>
        <v>51.90011615354716</v>
      </c>
      <c r="E25" s="6">
        <f t="shared" si="2"/>
        <v>315777.60671689874</v>
      </c>
    </row>
    <row r="26" spans="2:5" x14ac:dyDescent="0.25">
      <c r="B26" s="10">
        <v>16</v>
      </c>
      <c r="C26" s="11">
        <f t="shared" si="3"/>
        <v>315777.60671689874</v>
      </c>
      <c r="D26" s="11">
        <f t="shared" si="1"/>
        <v>51.908647679490201</v>
      </c>
      <c r="E26" s="6">
        <f t="shared" si="2"/>
        <v>315829.51536457823</v>
      </c>
    </row>
    <row r="27" spans="2:5" x14ac:dyDescent="0.25">
      <c r="B27" s="10">
        <v>17</v>
      </c>
      <c r="C27" s="11">
        <f t="shared" si="3"/>
        <v>315829.51536457823</v>
      </c>
      <c r="D27" s="11">
        <f t="shared" si="1"/>
        <v>51.917180607875878</v>
      </c>
      <c r="E27" s="6">
        <f t="shared" si="2"/>
        <v>315881.43254518608</v>
      </c>
    </row>
    <row r="28" spans="2:5" x14ac:dyDescent="0.25">
      <c r="B28" s="10">
        <v>18</v>
      </c>
      <c r="C28" s="11">
        <f t="shared" si="3"/>
        <v>315881.43254518608</v>
      </c>
      <c r="D28" s="11">
        <f t="shared" si="1"/>
        <v>51.925714938934696</v>
      </c>
      <c r="E28" s="6">
        <f t="shared" si="2"/>
        <v>315933.35826012504</v>
      </c>
    </row>
    <row r="29" spans="2:5" x14ac:dyDescent="0.25">
      <c r="B29" s="10">
        <v>19</v>
      </c>
      <c r="C29" s="11">
        <f t="shared" si="3"/>
        <v>315933.35826012504</v>
      </c>
      <c r="D29" s="11">
        <f t="shared" si="1"/>
        <v>51.934250672897271</v>
      </c>
      <c r="E29" s="6">
        <f t="shared" si="2"/>
        <v>315985.29251079791</v>
      </c>
    </row>
    <row r="30" spans="2:5" x14ac:dyDescent="0.25">
      <c r="B30" s="10">
        <v>20</v>
      </c>
      <c r="C30" s="11">
        <f t="shared" si="3"/>
        <v>315985.29251079791</v>
      </c>
      <c r="D30" s="11">
        <f t="shared" si="1"/>
        <v>51.942787809994179</v>
      </c>
      <c r="E30" s="6">
        <f t="shared" si="2"/>
        <v>316037.23529860791</v>
      </c>
    </row>
    <row r="31" spans="2:5" x14ac:dyDescent="0.25">
      <c r="B31" s="10">
        <v>21</v>
      </c>
      <c r="C31" s="11">
        <f t="shared" si="3"/>
        <v>316037.23529860791</v>
      </c>
      <c r="D31" s="11">
        <f t="shared" si="1"/>
        <v>51.951326350456092</v>
      </c>
      <c r="E31" s="6">
        <f t="shared" si="2"/>
        <v>316089.18662495835</v>
      </c>
    </row>
    <row r="32" spans="2:5" x14ac:dyDescent="0.25">
      <c r="B32" s="10">
        <v>22</v>
      </c>
      <c r="C32" s="11">
        <f t="shared" si="3"/>
        <v>316089.18662495835</v>
      </c>
      <c r="D32" s="11">
        <f t="shared" si="1"/>
        <v>51.959866294513702</v>
      </c>
      <c r="E32" s="6">
        <f t="shared" si="2"/>
        <v>316141.14649125288</v>
      </c>
    </row>
    <row r="33" spans="2:5" x14ac:dyDescent="0.25">
      <c r="B33" s="10">
        <v>23</v>
      </c>
      <c r="C33" s="11">
        <f t="shared" si="3"/>
        <v>316141.14649125288</v>
      </c>
      <c r="D33" s="11">
        <f t="shared" si="1"/>
        <v>51.968407642397736</v>
      </c>
      <c r="E33" s="6">
        <f t="shared" si="2"/>
        <v>316193.11489889526</v>
      </c>
    </row>
    <row r="34" spans="2:5" x14ac:dyDescent="0.25">
      <c r="B34" s="10">
        <v>24</v>
      </c>
      <c r="C34" s="11">
        <f t="shared" si="3"/>
        <v>316193.11489889526</v>
      </c>
      <c r="D34" s="11">
        <f t="shared" si="1"/>
        <v>51.976950394338949</v>
      </c>
      <c r="E34" s="6">
        <f t="shared" si="2"/>
        <v>316245.0918492896</v>
      </c>
    </row>
    <row r="35" spans="2:5" x14ac:dyDescent="0.25">
      <c r="B35" s="10">
        <v>25</v>
      </c>
      <c r="C35" s="11">
        <f t="shared" si="3"/>
        <v>316245.0918492896</v>
      </c>
      <c r="D35" s="11">
        <f t="shared" si="1"/>
        <v>51.985494550568156</v>
      </c>
      <c r="E35" s="6">
        <f t="shared" si="2"/>
        <v>316297.07734384015</v>
      </c>
    </row>
    <row r="36" spans="2:5" x14ac:dyDescent="0.25">
      <c r="B36" s="10">
        <v>26</v>
      </c>
      <c r="C36" s="11">
        <f t="shared" si="3"/>
        <v>316297.07734384015</v>
      </c>
      <c r="D36" s="11">
        <f t="shared" si="1"/>
        <v>51.994040111316188</v>
      </c>
      <c r="E36" s="6">
        <f t="shared" si="2"/>
        <v>316349.07138395146</v>
      </c>
    </row>
    <row r="37" spans="2:5" x14ac:dyDescent="0.25">
      <c r="B37" s="10">
        <v>27</v>
      </c>
      <c r="C37" s="11">
        <f t="shared" si="3"/>
        <v>316349.07138395146</v>
      </c>
      <c r="D37" s="11">
        <f t="shared" si="1"/>
        <v>52.002587076813938</v>
      </c>
      <c r="E37" s="6">
        <f t="shared" si="2"/>
        <v>316401.07397102827</v>
      </c>
    </row>
    <row r="38" spans="2:5" x14ac:dyDescent="0.25">
      <c r="B38" s="10">
        <v>28</v>
      </c>
      <c r="C38" s="11">
        <f t="shared" si="3"/>
        <v>316401.07397102827</v>
      </c>
      <c r="D38" s="11">
        <f t="shared" si="1"/>
        <v>52.011135447292318</v>
      </c>
      <c r="E38" s="6">
        <f t="shared" si="2"/>
        <v>316453.08510647557</v>
      </c>
    </row>
    <row r="39" spans="2:5" x14ac:dyDescent="0.25">
      <c r="B39" s="10">
        <v>29</v>
      </c>
      <c r="C39" s="11">
        <f t="shared" ref="C39:C65" si="4">IF(E38&lt;0.01,0,E38)</f>
        <v>316453.08510647557</v>
      </c>
      <c r="D39" s="11">
        <f t="shared" si="1"/>
        <v>52.019685222982289</v>
      </c>
      <c r="E39" s="6">
        <f t="shared" ref="E39:E65" si="5">C39+D39</f>
        <v>316505.10479169857</v>
      </c>
    </row>
    <row r="40" spans="2:5" x14ac:dyDescent="0.25">
      <c r="B40" s="10">
        <v>30</v>
      </c>
      <c r="C40" s="11">
        <f t="shared" si="4"/>
        <v>316505.10479169857</v>
      </c>
      <c r="D40" s="11">
        <f t="shared" si="1"/>
        <v>52.028236404114836</v>
      </c>
      <c r="E40" s="6">
        <f t="shared" si="5"/>
        <v>316557.13302810269</v>
      </c>
    </row>
    <row r="41" spans="2:5" x14ac:dyDescent="0.25">
      <c r="B41" s="10">
        <v>31</v>
      </c>
      <c r="C41" s="11">
        <f t="shared" si="4"/>
        <v>316557.13302810269</v>
      </c>
      <c r="D41" s="11">
        <f t="shared" si="1"/>
        <v>52.036788990920989</v>
      </c>
      <c r="E41" s="6">
        <f t="shared" si="5"/>
        <v>316609.16981709359</v>
      </c>
    </row>
    <row r="42" spans="2:5" x14ac:dyDescent="0.25">
      <c r="B42" s="10">
        <v>32</v>
      </c>
      <c r="C42" s="11">
        <f t="shared" si="4"/>
        <v>316609.16981709359</v>
      </c>
      <c r="D42" s="11">
        <f t="shared" si="1"/>
        <v>52.045342983631826</v>
      </c>
      <c r="E42" s="6">
        <f t="shared" si="5"/>
        <v>316661.2151600772</v>
      </c>
    </row>
    <row r="43" spans="2:5" x14ac:dyDescent="0.25">
      <c r="B43" s="10">
        <v>33</v>
      </c>
      <c r="C43" s="11">
        <f t="shared" si="4"/>
        <v>316661.2151600772</v>
      </c>
      <c r="D43" s="11">
        <f t="shared" si="1"/>
        <v>52.053898382478444</v>
      </c>
      <c r="E43" s="6">
        <f t="shared" si="5"/>
        <v>316713.26905845967</v>
      </c>
    </row>
    <row r="44" spans="2:5" x14ac:dyDescent="0.25">
      <c r="B44" s="10">
        <v>34</v>
      </c>
      <c r="C44" s="11">
        <f t="shared" si="4"/>
        <v>316713.26905845967</v>
      </c>
      <c r="D44" s="11">
        <f t="shared" si="1"/>
        <v>52.062455187692002</v>
      </c>
      <c r="E44" s="6">
        <f t="shared" si="5"/>
        <v>316765.33151364734</v>
      </c>
    </row>
    <row r="45" spans="2:5" x14ac:dyDescent="0.25">
      <c r="B45" s="10">
        <v>35</v>
      </c>
      <c r="C45" s="11">
        <f t="shared" si="4"/>
        <v>316765.33151364734</v>
      </c>
      <c r="D45" s="11">
        <f t="shared" si="1"/>
        <v>52.071013399503677</v>
      </c>
      <c r="E45" s="6">
        <f t="shared" si="5"/>
        <v>316817.40252704686</v>
      </c>
    </row>
    <row r="46" spans="2:5" x14ac:dyDescent="0.25">
      <c r="B46" s="10">
        <v>36</v>
      </c>
      <c r="C46" s="11">
        <f t="shared" si="4"/>
        <v>316817.40252704686</v>
      </c>
      <c r="D46" s="11">
        <f t="shared" si="1"/>
        <v>52.079573018144693</v>
      </c>
      <c r="E46" s="6">
        <f t="shared" si="5"/>
        <v>316869.48210006498</v>
      </c>
    </row>
    <row r="47" spans="2:5" x14ac:dyDescent="0.25">
      <c r="B47" s="10">
        <v>37</v>
      </c>
      <c r="C47" s="11">
        <f t="shared" si="4"/>
        <v>316869.48210006498</v>
      </c>
      <c r="D47" s="11">
        <f t="shared" si="1"/>
        <v>52.088134043846303</v>
      </c>
      <c r="E47" s="6">
        <f t="shared" si="5"/>
        <v>316921.57023410883</v>
      </c>
    </row>
    <row r="48" spans="2:5" x14ac:dyDescent="0.25">
      <c r="B48" s="10">
        <v>38</v>
      </c>
      <c r="C48" s="11">
        <f t="shared" si="4"/>
        <v>316921.57023410883</v>
      </c>
      <c r="D48" s="11">
        <f t="shared" si="1"/>
        <v>52.09669647683981</v>
      </c>
      <c r="E48" s="6">
        <f t="shared" si="5"/>
        <v>316973.66693058569</v>
      </c>
    </row>
    <row r="49" spans="2:5" x14ac:dyDescent="0.25">
      <c r="B49" s="10">
        <v>39</v>
      </c>
      <c r="C49" s="11">
        <f t="shared" si="4"/>
        <v>316973.66693058569</v>
      </c>
      <c r="D49" s="11">
        <f t="shared" si="1"/>
        <v>52.105260317356553</v>
      </c>
      <c r="E49" s="6">
        <f t="shared" si="5"/>
        <v>317025.77219090302</v>
      </c>
    </row>
    <row r="50" spans="2:5" x14ac:dyDescent="0.25">
      <c r="B50" s="10">
        <v>40</v>
      </c>
      <c r="C50" s="11">
        <f t="shared" si="4"/>
        <v>317025.77219090302</v>
      </c>
      <c r="D50" s="11">
        <f t="shared" si="1"/>
        <v>52.113825565627899</v>
      </c>
      <c r="E50" s="6">
        <f t="shared" si="5"/>
        <v>317077.88601646863</v>
      </c>
    </row>
    <row r="51" spans="2:5" x14ac:dyDescent="0.25">
      <c r="B51" s="10">
        <v>41</v>
      </c>
      <c r="C51" s="11">
        <f t="shared" si="4"/>
        <v>317077.88601646863</v>
      </c>
      <c r="D51" s="11">
        <f t="shared" si="1"/>
        <v>52.122392221885256</v>
      </c>
      <c r="E51" s="6">
        <f t="shared" si="5"/>
        <v>317130.00840869051</v>
      </c>
    </row>
    <row r="52" spans="2:5" x14ac:dyDescent="0.25">
      <c r="B52" s="10">
        <v>42</v>
      </c>
      <c r="C52" s="11">
        <f t="shared" si="4"/>
        <v>317130.00840869051</v>
      </c>
      <c r="D52" s="11">
        <f t="shared" si="1"/>
        <v>52.130960286360086</v>
      </c>
      <c r="E52" s="6">
        <f t="shared" si="5"/>
        <v>317182.13936897687</v>
      </c>
    </row>
    <row r="53" spans="2:5" x14ac:dyDescent="0.25">
      <c r="B53" s="10">
        <v>43</v>
      </c>
      <c r="C53" s="11">
        <f t="shared" si="4"/>
        <v>317182.13936897687</v>
      </c>
      <c r="D53" s="11">
        <f t="shared" si="1"/>
        <v>52.139529759283874</v>
      </c>
      <c r="E53" s="6">
        <f t="shared" si="5"/>
        <v>317234.27889873617</v>
      </c>
    </row>
    <row r="54" spans="2:5" x14ac:dyDescent="0.25">
      <c r="B54" s="10">
        <v>44</v>
      </c>
      <c r="C54" s="11">
        <f t="shared" si="4"/>
        <v>317234.27889873617</v>
      </c>
      <c r="D54" s="11">
        <f t="shared" si="1"/>
        <v>52.148100640888138</v>
      </c>
      <c r="E54" s="6">
        <f t="shared" si="5"/>
        <v>317286.42699937709</v>
      </c>
    </row>
    <row r="55" spans="2:5" x14ac:dyDescent="0.25">
      <c r="B55" s="10">
        <v>45</v>
      </c>
      <c r="C55" s="11">
        <f t="shared" si="4"/>
        <v>317286.42699937709</v>
      </c>
      <c r="D55" s="11">
        <f t="shared" si="1"/>
        <v>52.156672931404451</v>
      </c>
      <c r="E55" s="6">
        <f t="shared" si="5"/>
        <v>317338.58367230848</v>
      </c>
    </row>
    <row r="56" spans="2:5" x14ac:dyDescent="0.25">
      <c r="B56" s="10">
        <v>46</v>
      </c>
      <c r="C56" s="11">
        <f t="shared" si="4"/>
        <v>317338.58367230848</v>
      </c>
      <c r="D56" s="11">
        <f t="shared" si="1"/>
        <v>52.165246631064406</v>
      </c>
      <c r="E56" s="6">
        <f t="shared" si="5"/>
        <v>317390.74891893956</v>
      </c>
    </row>
    <row r="57" spans="2:5" x14ac:dyDescent="0.25">
      <c r="B57" s="10">
        <v>47</v>
      </c>
      <c r="C57" s="11">
        <f t="shared" si="4"/>
        <v>317390.74891893956</v>
      </c>
      <c r="D57" s="11">
        <f t="shared" si="1"/>
        <v>52.173821740099655</v>
      </c>
      <c r="E57" s="6">
        <f t="shared" si="5"/>
        <v>317442.92274067964</v>
      </c>
    </row>
    <row r="58" spans="2:5" x14ac:dyDescent="0.25">
      <c r="B58" s="10">
        <v>48</v>
      </c>
      <c r="C58" s="11">
        <f t="shared" si="4"/>
        <v>317442.92274067964</v>
      </c>
      <c r="D58" s="11">
        <f t="shared" si="1"/>
        <v>52.182398258741863</v>
      </c>
      <c r="E58" s="6">
        <f t="shared" si="5"/>
        <v>317495.10513893841</v>
      </c>
    </row>
    <row r="59" spans="2:5" x14ac:dyDescent="0.25">
      <c r="B59" s="10">
        <v>49</v>
      </c>
      <c r="C59" s="11">
        <f t="shared" si="4"/>
        <v>317495.10513893841</v>
      </c>
      <c r="D59" s="11">
        <f t="shared" si="1"/>
        <v>52.190976187222752</v>
      </c>
      <c r="E59" s="6">
        <f t="shared" si="5"/>
        <v>317547.29611512565</v>
      </c>
    </row>
    <row r="60" spans="2:5" x14ac:dyDescent="0.25">
      <c r="B60" s="10">
        <v>50</v>
      </c>
      <c r="C60" s="11">
        <f t="shared" si="4"/>
        <v>317547.29611512565</v>
      </c>
      <c r="D60" s="11">
        <f t="shared" si="1"/>
        <v>52.19955552577408</v>
      </c>
      <c r="E60" s="6">
        <f t="shared" si="5"/>
        <v>317599.49567065143</v>
      </c>
    </row>
    <row r="61" spans="2:5" x14ac:dyDescent="0.25">
      <c r="B61" s="10">
        <v>51</v>
      </c>
      <c r="C61" s="11">
        <f t="shared" si="4"/>
        <v>317599.49567065143</v>
      </c>
      <c r="D61" s="11">
        <f t="shared" si="1"/>
        <v>52.208136274627634</v>
      </c>
      <c r="E61" s="6">
        <f t="shared" si="5"/>
        <v>317651.70380692609</v>
      </c>
    </row>
    <row r="62" spans="2:5" x14ac:dyDescent="0.25">
      <c r="B62" s="10">
        <v>52</v>
      </c>
      <c r="C62" s="11">
        <f t="shared" si="4"/>
        <v>317651.70380692609</v>
      </c>
      <c r="D62" s="11">
        <f t="shared" si="1"/>
        <v>52.216718434015249</v>
      </c>
      <c r="E62" s="6">
        <f t="shared" si="5"/>
        <v>317703.9205253601</v>
      </c>
    </row>
    <row r="63" spans="2:5" x14ac:dyDescent="0.25">
      <c r="B63" s="10">
        <v>53</v>
      </c>
      <c r="C63" s="11">
        <f t="shared" si="4"/>
        <v>317703.9205253601</v>
      </c>
      <c r="D63" s="11">
        <f t="shared" si="1"/>
        <v>52.225302004168782</v>
      </c>
      <c r="E63" s="6">
        <f t="shared" si="5"/>
        <v>317756.14582736429</v>
      </c>
    </row>
    <row r="64" spans="2:5" x14ac:dyDescent="0.25">
      <c r="B64" s="10">
        <v>54</v>
      </c>
      <c r="C64" s="11">
        <f t="shared" si="4"/>
        <v>317756.14582736429</v>
      </c>
      <c r="D64" s="11">
        <f t="shared" si="1"/>
        <v>52.233886985320162</v>
      </c>
      <c r="E64" s="6">
        <f t="shared" si="5"/>
        <v>317808.37971434963</v>
      </c>
    </row>
    <row r="65" spans="2:5" x14ac:dyDescent="0.25">
      <c r="B65" s="10">
        <v>55</v>
      </c>
      <c r="C65" s="11">
        <f t="shared" si="4"/>
        <v>317808.37971434963</v>
      </c>
      <c r="D65" s="11">
        <f t="shared" si="1"/>
        <v>52.242473377701309</v>
      </c>
      <c r="E65" s="6">
        <f t="shared" si="5"/>
        <v>317860.62218772736</v>
      </c>
    </row>
  </sheetData>
  <dataValidations count="1">
    <dataValidation allowBlank="1" showInputMessage="1" showErrorMessage="1" promptTitle="Loan Repayment Period" sqref="C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9"/>
  <sheetViews>
    <sheetView tabSelected="1" workbookViewId="0">
      <selection activeCell="F9" sqref="F9"/>
    </sheetView>
  </sheetViews>
  <sheetFormatPr defaultRowHeight="15" x14ac:dyDescent="0.25"/>
  <cols>
    <col min="2" max="2" width="35.42578125" bestFit="1" customWidth="1"/>
    <col min="3" max="3" width="13.42578125" bestFit="1" customWidth="1"/>
    <col min="4" max="5" width="12.5703125" bestFit="1" customWidth="1"/>
    <col min="8" max="8" width="16" bestFit="1" customWidth="1"/>
  </cols>
  <sheetData>
    <row r="2" spans="2:8" x14ac:dyDescent="0.25">
      <c r="B2" s="1" t="s">
        <v>0</v>
      </c>
      <c r="C2" s="12" t="s">
        <v>16</v>
      </c>
      <c r="G2" s="2"/>
      <c r="H2" s="14" t="s">
        <v>8</v>
      </c>
    </row>
    <row r="3" spans="2:8" x14ac:dyDescent="0.25">
      <c r="B3" s="1" t="s">
        <v>18</v>
      </c>
      <c r="C3" s="13">
        <v>29</v>
      </c>
      <c r="G3" s="1"/>
      <c r="H3" s="14" t="s">
        <v>13</v>
      </c>
    </row>
    <row r="4" spans="2:8" x14ac:dyDescent="0.25">
      <c r="B4" s="1" t="s">
        <v>2</v>
      </c>
      <c r="C4" s="3">
        <v>0.04</v>
      </c>
    </row>
    <row r="5" spans="2:8" x14ac:dyDescent="0.25">
      <c r="B5" s="1" t="s">
        <v>17</v>
      </c>
      <c r="C5" s="4">
        <f>C4</f>
        <v>0.04</v>
      </c>
    </row>
    <row r="6" spans="2:8" x14ac:dyDescent="0.25">
      <c r="B6" s="1" t="s">
        <v>6</v>
      </c>
      <c r="C6" s="5">
        <f>ABS(PV(C4,C3,0,C7,0))</f>
        <v>203613.64832964676</v>
      </c>
      <c r="D6" s="15"/>
    </row>
    <row r="7" spans="2:8" x14ac:dyDescent="0.25">
      <c r="B7" s="1" t="s">
        <v>11</v>
      </c>
      <c r="C7" s="16">
        <v>635000</v>
      </c>
    </row>
    <row r="8" spans="2:8" x14ac:dyDescent="0.25">
      <c r="B8" s="7" t="s">
        <v>12</v>
      </c>
      <c r="C8" s="17">
        <f>C7-C6</f>
        <v>431386.35167035321</v>
      </c>
    </row>
    <row r="10" spans="2:8" x14ac:dyDescent="0.25">
      <c r="B10" s="7" t="s">
        <v>0</v>
      </c>
      <c r="C10" s="9" t="s">
        <v>4</v>
      </c>
      <c r="D10" s="9" t="s">
        <v>1</v>
      </c>
      <c r="E10" s="7" t="s">
        <v>5</v>
      </c>
    </row>
    <row r="11" spans="2:8" x14ac:dyDescent="0.25">
      <c r="B11" s="10">
        <v>1</v>
      </c>
      <c r="C11" s="11">
        <f>C6</f>
        <v>203613.64832964676</v>
      </c>
      <c r="D11" s="11">
        <f>C11*$C$5</f>
        <v>8144.545933185871</v>
      </c>
      <c r="E11" s="6">
        <f>C11+D11</f>
        <v>211758.19426283264</v>
      </c>
    </row>
    <row r="12" spans="2:8" x14ac:dyDescent="0.25">
      <c r="B12" s="10">
        <v>2</v>
      </c>
      <c r="C12" s="11">
        <f t="shared" ref="C12:C14" si="0">IF(E11&lt;0.01,0,E11)</f>
        <v>211758.19426283264</v>
      </c>
      <c r="D12" s="11">
        <f t="shared" ref="D12:D39" si="1">C12*$C$5</f>
        <v>8470.3277705133059</v>
      </c>
      <c r="E12" s="6">
        <f t="shared" ref="E12:E39" si="2">C12+D12</f>
        <v>220228.52203334594</v>
      </c>
    </row>
    <row r="13" spans="2:8" x14ac:dyDescent="0.25">
      <c r="B13" s="10">
        <v>3</v>
      </c>
      <c r="C13" s="11">
        <f t="shared" si="0"/>
        <v>220228.52203334594</v>
      </c>
      <c r="D13" s="11">
        <f t="shared" si="1"/>
        <v>8809.1408813338385</v>
      </c>
      <c r="E13" s="6">
        <f t="shared" si="2"/>
        <v>229037.66291467979</v>
      </c>
    </row>
    <row r="14" spans="2:8" x14ac:dyDescent="0.25">
      <c r="B14" s="10">
        <v>4</v>
      </c>
      <c r="C14" s="11">
        <f t="shared" si="0"/>
        <v>229037.66291467979</v>
      </c>
      <c r="D14" s="11">
        <f t="shared" si="1"/>
        <v>9161.5065165871911</v>
      </c>
      <c r="E14" s="6">
        <f t="shared" si="2"/>
        <v>238199.16943126699</v>
      </c>
    </row>
    <row r="15" spans="2:8" x14ac:dyDescent="0.25">
      <c r="B15" s="10">
        <v>5</v>
      </c>
      <c r="C15" s="11">
        <f>IF(E14&lt;0.01,0,E14)</f>
        <v>238199.16943126699</v>
      </c>
      <c r="D15" s="11">
        <f t="shared" si="1"/>
        <v>9527.96677725068</v>
      </c>
      <c r="E15" s="6">
        <f t="shared" si="2"/>
        <v>247727.13620851765</v>
      </c>
    </row>
    <row r="16" spans="2:8" x14ac:dyDescent="0.25">
      <c r="B16" s="10">
        <v>6</v>
      </c>
      <c r="C16" s="11">
        <f>IF(E15&lt;0.01,0,E15)</f>
        <v>247727.13620851765</v>
      </c>
      <c r="D16" s="11">
        <f t="shared" si="1"/>
        <v>9909.0854483407056</v>
      </c>
      <c r="E16" s="6">
        <f t="shared" si="2"/>
        <v>257636.22165685837</v>
      </c>
    </row>
    <row r="17" spans="2:5" x14ac:dyDescent="0.25">
      <c r="B17" s="10">
        <v>7</v>
      </c>
      <c r="C17" s="11">
        <f>IF(E16&lt;0.01,0,E16)</f>
        <v>257636.22165685837</v>
      </c>
      <c r="D17" s="11">
        <f t="shared" si="1"/>
        <v>10305.448866274335</v>
      </c>
      <c r="E17" s="6">
        <f t="shared" si="2"/>
        <v>267941.67052313272</v>
      </c>
    </row>
    <row r="18" spans="2:5" x14ac:dyDescent="0.25">
      <c r="B18" s="10">
        <v>8</v>
      </c>
      <c r="C18" s="11">
        <f t="shared" ref="C18:C39" si="3">IF(E17&lt;0.01,0,E17)</f>
        <v>267941.67052313272</v>
      </c>
      <c r="D18" s="11">
        <f t="shared" si="1"/>
        <v>10717.666820925309</v>
      </c>
      <c r="E18" s="6">
        <f t="shared" si="2"/>
        <v>278659.33734405803</v>
      </c>
    </row>
    <row r="19" spans="2:5" x14ac:dyDescent="0.25">
      <c r="B19" s="10">
        <v>9</v>
      </c>
      <c r="C19" s="11">
        <f t="shared" si="3"/>
        <v>278659.33734405803</v>
      </c>
      <c r="D19" s="11">
        <f t="shared" si="1"/>
        <v>11146.373493762321</v>
      </c>
      <c r="E19" s="6">
        <f t="shared" si="2"/>
        <v>289805.71083782037</v>
      </c>
    </row>
    <row r="20" spans="2:5" x14ac:dyDescent="0.25">
      <c r="B20" s="10">
        <v>10</v>
      </c>
      <c r="C20" s="11">
        <f t="shared" si="3"/>
        <v>289805.71083782037</v>
      </c>
      <c r="D20" s="11">
        <f t="shared" si="1"/>
        <v>11592.228433512815</v>
      </c>
      <c r="E20" s="6">
        <f t="shared" si="2"/>
        <v>301397.93927133316</v>
      </c>
    </row>
    <row r="21" spans="2:5" x14ac:dyDescent="0.25">
      <c r="B21" s="10">
        <v>11</v>
      </c>
      <c r="C21" s="11">
        <f t="shared" si="3"/>
        <v>301397.93927133316</v>
      </c>
      <c r="D21" s="11">
        <f t="shared" si="1"/>
        <v>12055.917570853328</v>
      </c>
      <c r="E21" s="6">
        <f t="shared" si="2"/>
        <v>313453.85684218648</v>
      </c>
    </row>
    <row r="22" spans="2:5" x14ac:dyDescent="0.25">
      <c r="B22" s="10">
        <v>12</v>
      </c>
      <c r="C22" s="11">
        <f t="shared" si="3"/>
        <v>313453.85684218648</v>
      </c>
      <c r="D22" s="11">
        <f t="shared" si="1"/>
        <v>12538.15427368746</v>
      </c>
      <c r="E22" s="6">
        <f t="shared" si="2"/>
        <v>325992.01111587393</v>
      </c>
    </row>
    <row r="23" spans="2:5" x14ac:dyDescent="0.25">
      <c r="B23" s="10">
        <v>13</v>
      </c>
      <c r="C23" s="11">
        <f t="shared" si="3"/>
        <v>325992.01111587393</v>
      </c>
      <c r="D23" s="11">
        <f t="shared" si="1"/>
        <v>13039.680444634958</v>
      </c>
      <c r="E23" s="6">
        <f t="shared" si="2"/>
        <v>339031.69156050892</v>
      </c>
    </row>
    <row r="24" spans="2:5" x14ac:dyDescent="0.25">
      <c r="B24" s="10">
        <v>14</v>
      </c>
      <c r="C24" s="11">
        <f t="shared" si="3"/>
        <v>339031.69156050892</v>
      </c>
      <c r="D24" s="11">
        <f t="shared" si="1"/>
        <v>13561.267662420358</v>
      </c>
      <c r="E24" s="6">
        <f t="shared" si="2"/>
        <v>352592.95922292926</v>
      </c>
    </row>
    <row r="25" spans="2:5" x14ac:dyDescent="0.25">
      <c r="B25" s="10">
        <v>15</v>
      </c>
      <c r="C25" s="11">
        <f t="shared" si="3"/>
        <v>352592.95922292926</v>
      </c>
      <c r="D25" s="11">
        <f t="shared" si="1"/>
        <v>14103.718368917171</v>
      </c>
      <c r="E25" s="6">
        <f t="shared" si="2"/>
        <v>366696.67759184644</v>
      </c>
    </row>
    <row r="26" spans="2:5" x14ac:dyDescent="0.25">
      <c r="B26" s="10">
        <v>16</v>
      </c>
      <c r="C26" s="11">
        <f t="shared" si="3"/>
        <v>366696.67759184644</v>
      </c>
      <c r="D26" s="11">
        <f t="shared" si="1"/>
        <v>14667.867103673858</v>
      </c>
      <c r="E26" s="6">
        <f t="shared" si="2"/>
        <v>381364.54469552031</v>
      </c>
    </row>
    <row r="27" spans="2:5" x14ac:dyDescent="0.25">
      <c r="B27" s="10">
        <v>17</v>
      </c>
      <c r="C27" s="11">
        <f t="shared" si="3"/>
        <v>381364.54469552031</v>
      </c>
      <c r="D27" s="11">
        <f t="shared" si="1"/>
        <v>15254.581787820813</v>
      </c>
      <c r="E27" s="6">
        <f t="shared" si="2"/>
        <v>396619.1264833411</v>
      </c>
    </row>
    <row r="28" spans="2:5" x14ac:dyDescent="0.25">
      <c r="B28" s="10">
        <v>18</v>
      </c>
      <c r="C28" s="11">
        <f t="shared" si="3"/>
        <v>396619.1264833411</v>
      </c>
      <c r="D28" s="11">
        <f t="shared" si="1"/>
        <v>15864.765059333644</v>
      </c>
      <c r="E28" s="6">
        <f t="shared" si="2"/>
        <v>412483.89154267474</v>
      </c>
    </row>
    <row r="29" spans="2:5" x14ac:dyDescent="0.25">
      <c r="B29" s="10">
        <v>19</v>
      </c>
      <c r="C29" s="11">
        <f t="shared" si="3"/>
        <v>412483.89154267474</v>
      </c>
      <c r="D29" s="11">
        <f t="shared" si="1"/>
        <v>16499.355661706992</v>
      </c>
      <c r="E29" s="6">
        <f t="shared" si="2"/>
        <v>428983.24720438174</v>
      </c>
    </row>
    <row r="30" spans="2:5" x14ac:dyDescent="0.25">
      <c r="B30" s="10">
        <v>20</v>
      </c>
      <c r="C30" s="11">
        <f t="shared" si="3"/>
        <v>428983.24720438174</v>
      </c>
      <c r="D30" s="11">
        <f t="shared" si="1"/>
        <v>17159.329888175271</v>
      </c>
      <c r="E30" s="6">
        <f t="shared" si="2"/>
        <v>446142.57709255698</v>
      </c>
    </row>
    <row r="31" spans="2:5" x14ac:dyDescent="0.25">
      <c r="B31" s="10">
        <v>21</v>
      </c>
      <c r="C31" s="11">
        <f t="shared" si="3"/>
        <v>446142.57709255698</v>
      </c>
      <c r="D31" s="11">
        <f t="shared" si="1"/>
        <v>17845.703083702279</v>
      </c>
      <c r="E31" s="6">
        <f t="shared" si="2"/>
        <v>463988.28017625929</v>
      </c>
    </row>
    <row r="32" spans="2:5" x14ac:dyDescent="0.25">
      <c r="B32" s="10">
        <v>22</v>
      </c>
      <c r="C32" s="11">
        <f t="shared" si="3"/>
        <v>463988.28017625929</v>
      </c>
      <c r="D32" s="11">
        <f t="shared" si="1"/>
        <v>18559.531207050371</v>
      </c>
      <c r="E32" s="6">
        <f t="shared" si="2"/>
        <v>482547.81138330966</v>
      </c>
    </row>
    <row r="33" spans="2:5" x14ac:dyDescent="0.25">
      <c r="B33" s="10">
        <v>23</v>
      </c>
      <c r="C33" s="11">
        <f t="shared" si="3"/>
        <v>482547.81138330966</v>
      </c>
      <c r="D33" s="11">
        <f t="shared" si="1"/>
        <v>19301.912455332385</v>
      </c>
      <c r="E33" s="6">
        <f t="shared" si="2"/>
        <v>501849.72383864206</v>
      </c>
    </row>
    <row r="34" spans="2:5" x14ac:dyDescent="0.25">
      <c r="B34" s="10">
        <v>24</v>
      </c>
      <c r="C34" s="11">
        <f t="shared" si="3"/>
        <v>501849.72383864206</v>
      </c>
      <c r="D34" s="11">
        <f t="shared" si="1"/>
        <v>20073.988953545682</v>
      </c>
      <c r="E34" s="6">
        <f t="shared" si="2"/>
        <v>521923.71279218775</v>
      </c>
    </row>
    <row r="35" spans="2:5" x14ac:dyDescent="0.25">
      <c r="B35" s="10">
        <v>25</v>
      </c>
      <c r="C35" s="11">
        <f t="shared" si="3"/>
        <v>521923.71279218775</v>
      </c>
      <c r="D35" s="11">
        <f t="shared" si="1"/>
        <v>20876.948511687511</v>
      </c>
      <c r="E35" s="6">
        <f t="shared" si="2"/>
        <v>542800.66130387527</v>
      </c>
    </row>
    <row r="36" spans="2:5" x14ac:dyDescent="0.25">
      <c r="B36" s="10">
        <v>26</v>
      </c>
      <c r="C36" s="11">
        <f t="shared" si="3"/>
        <v>542800.66130387527</v>
      </c>
      <c r="D36" s="11">
        <f t="shared" si="1"/>
        <v>21712.026452155013</v>
      </c>
      <c r="E36" s="6">
        <f t="shared" si="2"/>
        <v>564512.68775603024</v>
      </c>
    </row>
    <row r="37" spans="2:5" x14ac:dyDescent="0.25">
      <c r="B37" s="10">
        <v>27</v>
      </c>
      <c r="C37" s="11">
        <f t="shared" si="3"/>
        <v>564512.68775603024</v>
      </c>
      <c r="D37" s="11">
        <f t="shared" si="1"/>
        <v>22580.507510241208</v>
      </c>
      <c r="E37" s="6">
        <f t="shared" si="2"/>
        <v>587093.19526627148</v>
      </c>
    </row>
    <row r="38" spans="2:5" x14ac:dyDescent="0.25">
      <c r="B38" s="10">
        <v>28</v>
      </c>
      <c r="C38" s="11">
        <f t="shared" si="3"/>
        <v>587093.19526627148</v>
      </c>
      <c r="D38" s="11">
        <f t="shared" si="1"/>
        <v>23483.72781065086</v>
      </c>
      <c r="E38" s="6">
        <f t="shared" si="2"/>
        <v>610576.92307692231</v>
      </c>
    </row>
    <row r="39" spans="2:5" x14ac:dyDescent="0.25">
      <c r="B39" s="10">
        <v>29</v>
      </c>
      <c r="C39" s="11">
        <f t="shared" si="3"/>
        <v>610576.92307692231</v>
      </c>
      <c r="D39" s="11">
        <f t="shared" si="1"/>
        <v>24423.076923076893</v>
      </c>
      <c r="E39" s="6">
        <f t="shared" si="2"/>
        <v>634999.99999999919</v>
      </c>
    </row>
  </sheetData>
  <dataValidations count="1">
    <dataValidation allowBlank="1" showInputMessage="1" showErrorMessage="1" promptTitle="Loan Repayment Period" sqref="C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Que1</vt:lpstr>
      <vt:lpstr>Que2</vt:lpstr>
      <vt:lpstr>Que3</vt:lpstr>
      <vt:lpstr>Que4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Kanja</dc:creator>
  <cp:lastModifiedBy>Prof Scofied</cp:lastModifiedBy>
  <dcterms:created xsi:type="dcterms:W3CDTF">2018-08-14T08:23:25Z</dcterms:created>
  <dcterms:modified xsi:type="dcterms:W3CDTF">2018-08-14T16:06:10Z</dcterms:modified>
</cp:coreProperties>
</file>